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<sst xmlns="http://schemas.openxmlformats.org/spreadsheetml/2006/main" count="110" uniqueCount="81">
  <si>
    <t>№ п/п</t>
  </si>
  <si>
    <t>Наименование</t>
  </si>
  <si>
    <t>Ед. изм.</t>
  </si>
  <si>
    <t>Кол-во</t>
  </si>
  <si>
    <t>Сметная</t>
  </si>
  <si>
    <t>стоимость,</t>
  </si>
  <si>
    <t>тыс. руб.</t>
  </si>
  <si>
    <t>I квартал</t>
  </si>
  <si>
    <t>II квартал</t>
  </si>
  <si>
    <t>III квартал</t>
  </si>
  <si>
    <t>IV квартал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</si>
  <si>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</si>
  <si>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</si>
  <si>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</si>
  <si>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</si>
  <si>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</si>
  <si>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</si>
  <si>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</si>
  <si>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</si>
  <si>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</si>
  <si>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</si>
  <si>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</si>
  <si>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>в течение года</t>
  </si>
  <si>
    <t xml:space="preserve">Капитальный ремонт 
административных зданий МП АЭС по 
ул. Советская 25 
</t>
  </si>
  <si>
    <t xml:space="preserve">Капитальный ремонт 
КЛ-10 кВ  АСБ2л  3х120  
</t>
  </si>
  <si>
    <t xml:space="preserve">Капитальный ремонт 
КЛ-10 кВ  АСБ2л  3х240
</t>
  </si>
  <si>
    <t xml:space="preserve">Капитальный ремонт 
КЛ-0,4 кВ   АВВГ 4х70
</t>
  </si>
  <si>
    <t xml:space="preserve">Капитальный ремонт 
КЛ-0,4 кВ   АВВГ 4х120   
</t>
  </si>
  <si>
    <t xml:space="preserve">Капитальный ремонт 
КЛ-0,4 кВ   АВВГ 4х150 
</t>
  </si>
  <si>
    <t xml:space="preserve">Капитальный ремонт 
КЛ-0,4 кВ   АВВГ 4х185 
</t>
  </si>
  <si>
    <t>Директор МП АЭС</t>
  </si>
  <si>
    <t>УТВЕРЖДАЮ:</t>
  </si>
  <si>
    <t>___________________В.В. Марков</t>
  </si>
  <si>
    <t>Первый зам. директора -</t>
  </si>
  <si>
    <t>главный инженер</t>
  </si>
  <si>
    <t xml:space="preserve">                  </t>
  </si>
  <si>
    <t>В. В. Кранин</t>
  </si>
  <si>
    <t xml:space="preserve">   </t>
  </si>
  <si>
    <t>Зам. главного инженера</t>
  </si>
  <si>
    <t>по ремонту</t>
  </si>
  <si>
    <t>Начальник ПТО</t>
  </si>
  <si>
    <t xml:space="preserve">ПИР </t>
  </si>
  <si>
    <t xml:space="preserve">Зам. директора по </t>
  </si>
  <si>
    <t>капитальному строительству</t>
  </si>
  <si>
    <t>П.Н. Панов</t>
  </si>
  <si>
    <t xml:space="preserve">ПЛАН  КАПИТАЛЬНОГО  РЕМОНТА  НА   2015 год </t>
  </si>
  <si>
    <t>ВСЕГО ПО КАПИТАЛЬНОМУ РЕМОНТУ 2015г.</t>
  </si>
  <si>
    <t xml:space="preserve">ТП-446 ф.4 </t>
  </si>
  <si>
    <t xml:space="preserve"> ф.22/54 - 194</t>
  </si>
  <si>
    <t>Начальник ОПС</t>
  </si>
  <si>
    <t>И.А. Кычакова</t>
  </si>
  <si>
    <t>ТП-511 ф.1</t>
  </si>
  <si>
    <t>ТП-511 ф.2</t>
  </si>
  <si>
    <t>ТП-49 ф.17</t>
  </si>
  <si>
    <t>Капитальный ремонт трансформаторных подстанций (ТП-116, 157, 158, 212, 232, 241, 45А, 47, 55,58)</t>
  </si>
  <si>
    <t xml:space="preserve">Капитальный ремонт 
трансформаторных подстанций (строит. часть)  (ТП-45А, 47, 55, 58, 1, 8, 14, 65, 67, 69)
</t>
  </si>
  <si>
    <t xml:space="preserve">Капитальный ремонт 
трансформаторов 
400 кВА
</t>
  </si>
  <si>
    <t>МП г. Абакана "Абаканские электрические сети"</t>
  </si>
  <si>
    <t xml:space="preserve">ТП-511 ф.1 </t>
  </si>
  <si>
    <t xml:space="preserve">ТП-511 ф.2 </t>
  </si>
  <si>
    <t xml:space="preserve">ТП-564 ф.4 </t>
  </si>
  <si>
    <t>ТП-454 ф.3</t>
  </si>
  <si>
    <t xml:space="preserve">ВЛ-10 кВ ф.22/54 - 194 </t>
  </si>
  <si>
    <t>ТП-40 ф.1</t>
  </si>
  <si>
    <t>ТП-31 ф.1</t>
  </si>
  <si>
    <t>"_____" ________________ 2015г.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</si>
  <si>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</si>
  <si>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</si>
  <si>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</si>
  <si>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административных зданий МП АЭС по ул. Советская 25 </t>
  </si>
  <si>
    <t xml:space="preserve">Капитальный ремонт КЛ-10кВ  </t>
  </si>
  <si>
    <t xml:space="preserve">Капитальный ремонт КЛ-0,4кВ  </t>
  </si>
  <si>
    <t>Итого по ремонту ТП</t>
  </si>
  <si>
    <t>Итого по ремонту адм зданий</t>
  </si>
  <si>
    <t>Итого по ремонту КЛ-10 кВ</t>
  </si>
  <si>
    <t>Итого по ремонту КЛ-0,4кВ</t>
  </si>
  <si>
    <t xml:space="preserve">Зам. директора по экономике
 и тарифообразованию
</t>
  </si>
  <si>
    <t>М.Ю. Пономаренко</t>
  </si>
  <si>
    <t xml:space="preserve">                       А.А. Ханин</t>
  </si>
  <si>
    <t xml:space="preserve">  Э.А. Меркушев</t>
  </si>
  <si>
    <t>ТП-564 ф.4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</si>
</sst>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33" borderId="14" xfId="0" applyFont="1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Alignment="1">
      <alignment/>
    </xf>
    <xf numFmtId="2" fontId="10" fillId="0" borderId="15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7" fillId="33" borderId="16" xfId="0" applyFont="1" applyFill="1" applyBorder="1" applyAlignment="1">
      <alignment horizontal="center"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0" borderId="19" xfId="0" applyFont="1" applyBorder="1" applyAlignment="1">
      <alignment horizontal="center" vertical="center"/>
    </xf>
    <xf numFmtId="0" fontId="49" fillId="0" borderId="15" xfId="0" applyFont="1" applyFill="1" applyBorder="1" applyAlignment="1">
      <alignment horizontal="left" vertical="center" wrapText="1"/>
    </xf>
    <xf numFmtId="2" fontId="49" fillId="0" borderId="20" xfId="0" applyNumberFormat="1" applyFont="1" applyFill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 horizontal="center" vertical="center"/>
    </xf>
    <xf numFmtId="0" fontId="49" fillId="0" borderId="20" xfId="0" applyFont="1" applyFill="1" applyBorder="1" applyAlignment="1">
      <alignment horizontal="left" vertical="center" wrapText="1"/>
    </xf>
    <xf numFmtId="2" fontId="10" fillId="0" borderId="20" xfId="0" applyNumberFormat="1" applyFont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3" xfId="0" applyFont="1" applyBorder="1" applyAlignment="1">
      <alignment/>
    </xf>
    <xf numFmtId="0" fontId="49" fillId="0" borderId="20" xfId="0" applyFont="1" applyFill="1" applyBorder="1" applyAlignment="1">
      <alignment horizontal="left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Fill="1" applyBorder="1" applyAlignment="1">
      <alignment horizontal="left" vertical="center"/>
    </xf>
    <xf numFmtId="2" fontId="49" fillId="0" borderId="25" xfId="0" applyNumberFormat="1" applyFont="1" applyFill="1" applyBorder="1" applyAlignment="1">
      <alignment horizontal="center"/>
    </xf>
    <xf numFmtId="2" fontId="49" fillId="0" borderId="25" xfId="0" applyNumberFormat="1" applyFont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49" fillId="0" borderId="25" xfId="0" applyFont="1" applyBorder="1" applyAlignment="1">
      <alignment/>
    </xf>
    <xf numFmtId="0" fontId="49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34" borderId="1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0" fontId="49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49" fillId="0" borderId="28" xfId="0" applyFont="1" applyFill="1" applyBorder="1" applyAlignment="1">
      <alignment horizontal="center" vertical="center"/>
    </xf>
    <xf numFmtId="1" fontId="49" fillId="0" borderId="20" xfId="0" applyNumberFormat="1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/>
    </xf>
    <xf numFmtId="0" fontId="49" fillId="34" borderId="20" xfId="0" applyFont="1" applyFill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2" fontId="7" fillId="0" borderId="31" xfId="0" applyNumberFormat="1" applyFont="1" applyFill="1" applyBorder="1" applyAlignment="1">
      <alignment horizontal="center" vertical="center"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15" xfId="0" applyFont="1" applyBorder="1" applyAlignment="1">
      <alignment wrapText="1"/>
    </xf>
    <xf numFmtId="0" fontId="49" fillId="0" borderId="15" xfId="0" applyFont="1" applyFill="1" applyBorder="1" applyAlignment="1">
      <alignment horizontal="center" vertical="center"/>
    </xf>
    <xf numFmtId="0" fontId="49" fillId="0" borderId="24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0" fontId="49" fillId="33" borderId="35" xfId="0" applyFont="1" applyFill="1" applyBorder="1" applyAlignment="1">
      <alignment/>
    </xf>
    <xf numFmtId="0" fontId="49" fillId="0" borderId="36" xfId="0" applyFont="1" applyBorder="1" applyAlignment="1">
      <alignment horizontal="center" vertical="center"/>
    </xf>
    <xf numFmtId="0" fontId="49" fillId="0" borderId="29" xfId="0" applyFont="1" applyBorder="1" applyAlignment="1">
      <alignment vertical="center" wrapText="1"/>
    </xf>
    <xf numFmtId="0" fontId="49" fillId="0" borderId="29" xfId="0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0" fontId="49" fillId="0" borderId="20" xfId="0" applyFont="1" applyBorder="1" applyAlignment="1">
      <alignment vertical="center" wrapText="1"/>
    </xf>
    <xf numFmtId="0" fontId="7" fillId="33" borderId="37" xfId="0" applyFont="1" applyFill="1" applyBorder="1" applyAlignment="1">
      <alignment horizontal="center"/>
    </xf>
    <xf numFmtId="0" fontId="49" fillId="33" borderId="38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49" fillId="0" borderId="20" xfId="0" applyFont="1" applyBorder="1" applyAlignment="1">
      <alignment wrapText="1"/>
    </xf>
    <xf numFmtId="2" fontId="7" fillId="0" borderId="31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49" fillId="33" borderId="39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0" fontId="49" fillId="33" borderId="40" xfId="0" applyFont="1" applyFill="1" applyBorder="1" applyAlignment="1">
      <alignment/>
    </xf>
    <xf numFmtId="0" fontId="49" fillId="0" borderId="0" xfId="0" applyFont="1" applyAlignment="1">
      <alignment horizontal="center"/>
    </xf>
    <xf numFmtId="0" fontId="10" fillId="0" borderId="0" xfId="0" applyFont="1" applyAlignment="1">
      <alignment/>
    </xf>
    <xf numFmtId="0" fontId="50" fillId="33" borderId="34" xfId="0" applyFont="1" applyFill="1" applyBorder="1" applyAlignment="1">
      <alignment horizontal="center"/>
    </xf>
    <xf numFmtId="2" fontId="49" fillId="0" borderId="0" xfId="0" applyNumberFormat="1" applyFont="1" applyAlignment="1">
      <alignment/>
    </xf>
    <xf numFmtId="2" fontId="50" fillId="0" borderId="25" xfId="0" applyNumberFormat="1" applyFont="1" applyFill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49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7" fillId="33" borderId="17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 wrapText="1"/>
    </xf>
    <xf numFmtId="0" fontId="49" fillId="0" borderId="2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9" fillId="0" borderId="45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0" xfId="0" applyAlignment="1">
      <alignment horizontal="left"/>
    </xf>
    <xf numFmtId="0" fontId="7" fillId="33" borderId="38" xfId="0" applyFont="1" applyFill="1" applyBorder="1" applyAlignment="1">
      <alignment horizontal="left" wrapText="1"/>
    </xf>
    <xf numFmtId="0" fontId="7" fillId="33" borderId="38" xfId="0" applyFont="1" applyFill="1" applyBorder="1" applyAlignment="1">
      <alignment horizontal="left"/>
    </xf>
    <xf numFmtId="0" fontId="49" fillId="0" borderId="47" xfId="0" applyFont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6"/>
  <sheetViews>
    <sheetView tabSelected="1" zoomScalePageLayoutView="0" workbookViewId="0" topLeftCell="A52">
      <selection activeCell="K49" sqref="K49"/>
    </sheetView>
  </sheetViews>
  <sheetFormatPr defaultColWidth="9.140625" defaultRowHeight="15"/>
  <cols>
    <col min="1" max="1" width="5.00390625" style="0" customWidth="1"/>
    <col min="2" max="2" width="28.421875" style="0" customWidth="1"/>
    <col min="3" max="3" width="10.28125" style="0" customWidth="1"/>
    <col min="4" max="4" width="9.8515625" style="0" customWidth="1"/>
    <col min="5" max="5" width="14.28125" style="0" customWidth="1"/>
    <col min="6" max="6" width="13.140625" style="0" customWidth="1"/>
    <col min="7" max="7" width="11.421875" style="0" customWidth="1"/>
    <col min="8" max="8" width="12.140625" style="0" customWidth="1"/>
    <col min="9" max="9" width="12.421875" style="0" customWidth="1"/>
  </cols>
  <sheetData>
    <row r="3" spans="1:9" ht="15.75">
      <c r="A3" s="20"/>
      <c r="B3" s="20"/>
      <c r="C3" s="20"/>
      <c r="D3" s="20"/>
      <c r="E3" s="20"/>
      <c r="F3" s="20"/>
      <c r="G3" s="20"/>
      <c r="H3" s="112" t="s">
        <v>31</v>
      </c>
      <c r="I3" s="112"/>
    </row>
    <row r="4" spans="1:9" ht="15.75">
      <c r="A4" s="20"/>
      <c r="B4" s="20"/>
      <c r="C4" s="20"/>
      <c r="D4" s="20"/>
      <c r="E4" s="20"/>
      <c r="F4" s="20"/>
      <c r="G4" s="20"/>
      <c r="H4" s="112" t="s">
        <v>30</v>
      </c>
      <c r="I4" s="112"/>
    </row>
    <row r="5" spans="1:9" ht="5.25" customHeight="1">
      <c r="A5" s="20"/>
      <c r="B5" s="20"/>
      <c r="C5" s="20"/>
      <c r="D5" s="20"/>
      <c r="E5" s="20"/>
      <c r="F5" s="20"/>
      <c r="G5" s="20"/>
      <c r="H5" s="112"/>
      <c r="I5" s="112"/>
    </row>
    <row r="6" spans="1:9" ht="15.75">
      <c r="A6" s="20"/>
      <c r="B6" s="20"/>
      <c r="C6" s="20"/>
      <c r="D6" s="20"/>
      <c r="E6" s="20"/>
      <c r="F6" s="20"/>
      <c r="G6" s="113" t="s">
        <v>32</v>
      </c>
      <c r="H6" s="113"/>
      <c r="I6" s="113"/>
    </row>
    <row r="7" spans="1:9" ht="8.25" customHeight="1">
      <c r="A7" s="20"/>
      <c r="B7" s="20"/>
      <c r="C7" s="20"/>
      <c r="D7" s="20"/>
      <c r="E7" s="20"/>
      <c r="F7" s="20"/>
      <c r="G7" s="20"/>
      <c r="H7" s="1"/>
      <c r="I7" s="1"/>
    </row>
    <row r="8" spans="1:9" ht="13.5" customHeight="1">
      <c r="A8" s="20"/>
      <c r="B8" s="20"/>
      <c r="C8" s="20"/>
      <c r="D8" s="20"/>
      <c r="E8" s="20"/>
      <c r="F8" s="20"/>
      <c r="G8" s="113" t="s">
        <v>65</v>
      </c>
      <c r="H8" s="113"/>
      <c r="I8" s="113"/>
    </row>
    <row r="9" spans="1:9" ht="15.75" customHeight="1">
      <c r="A9" s="20"/>
      <c r="B9" s="20"/>
      <c r="C9" s="20"/>
      <c r="D9" s="20"/>
      <c r="E9" s="20"/>
      <c r="F9" s="20"/>
      <c r="G9" s="20"/>
      <c r="H9" s="1"/>
      <c r="I9" s="1"/>
    </row>
    <row r="10" spans="1:9" ht="15.75" customHeight="1">
      <c r="A10" s="20"/>
      <c r="B10" s="20"/>
      <c r="C10" s="20"/>
      <c r="D10" s="20"/>
      <c r="E10" s="20"/>
      <c r="F10" s="20"/>
      <c r="G10" s="20"/>
      <c r="H10" s="1"/>
      <c r="I10" s="1"/>
    </row>
    <row r="11" spans="1:9" ht="15.75" customHeight="1">
      <c r="A11" s="20"/>
      <c r="B11" s="20"/>
      <c r="C11" s="20"/>
      <c r="D11" s="20"/>
      <c r="E11" s="20"/>
      <c r="F11" s="20"/>
      <c r="G11" s="20"/>
      <c r="H11" s="1"/>
      <c r="I11" s="1"/>
    </row>
    <row r="12" spans="1:9" ht="15.75" customHeight="1">
      <c r="A12" s="20"/>
      <c r="B12" s="20"/>
      <c r="C12" s="20"/>
      <c r="D12" s="20"/>
      <c r="E12" s="20"/>
      <c r="F12" s="20"/>
      <c r="G12" s="20"/>
      <c r="H12" s="1"/>
      <c r="I12" s="1"/>
    </row>
    <row r="13" spans="1:9" ht="21" customHeight="1">
      <c r="A13" s="20"/>
      <c r="B13" s="20"/>
      <c r="C13" s="20"/>
      <c r="D13" s="20"/>
      <c r="E13" s="20"/>
      <c r="F13" s="20"/>
      <c r="G13" s="20"/>
      <c r="H13" s="1"/>
      <c r="I13" s="1"/>
    </row>
    <row r="14" spans="1:9" ht="18.75">
      <c r="A14" s="20"/>
      <c r="B14" s="111" t="s">
        <v>45</v>
      </c>
      <c r="C14" s="111"/>
      <c r="D14" s="111"/>
      <c r="E14" s="111"/>
      <c r="F14" s="111"/>
      <c r="G14" s="111"/>
      <c r="H14" s="111"/>
      <c r="I14" s="1"/>
    </row>
    <row r="15" spans="1:9" ht="18.75">
      <c r="A15" s="20"/>
      <c r="B15" s="111" t="s">
        <v>57</v>
      </c>
      <c r="C15" s="111"/>
      <c r="D15" s="111"/>
      <c r="E15" s="111"/>
      <c r="F15" s="111"/>
      <c r="G15" s="111"/>
      <c r="H15" s="111"/>
      <c r="I15" s="1"/>
    </row>
    <row r="16" spans="1:9" ht="18.75">
      <c r="A16" s="20"/>
      <c r="B16" s="20"/>
      <c r="C16" s="13"/>
      <c r="D16" s="13"/>
      <c r="E16" s="13"/>
      <c r="F16" s="13"/>
      <c r="G16" s="13"/>
      <c r="H16" s="14"/>
      <c r="I16" s="1"/>
    </row>
    <row r="17" spans="1:9" ht="21" customHeight="1" thickBot="1">
      <c r="A17" s="20"/>
      <c r="B17" s="20"/>
      <c r="C17" s="4"/>
      <c r="D17" s="4"/>
      <c r="E17" s="4"/>
      <c r="F17" s="4"/>
      <c r="G17" s="4"/>
      <c r="H17" s="1"/>
      <c r="I17" s="1"/>
    </row>
    <row r="18" spans="1:9" ht="15.75">
      <c r="A18" s="114" t="s">
        <v>0</v>
      </c>
      <c r="B18" s="117" t="s">
        <v>1</v>
      </c>
      <c r="C18" s="117" t="s">
        <v>2</v>
      </c>
      <c r="D18" s="117" t="s">
        <v>3</v>
      </c>
      <c r="E18" s="7" t="s">
        <v>4</v>
      </c>
      <c r="F18" s="117" t="s">
        <v>7</v>
      </c>
      <c r="G18" s="117" t="s">
        <v>8</v>
      </c>
      <c r="H18" s="117" t="s">
        <v>9</v>
      </c>
      <c r="I18" s="117" t="s">
        <v>10</v>
      </c>
    </row>
    <row r="19" spans="1:9" ht="15.75">
      <c r="A19" s="115"/>
      <c r="B19" s="118"/>
      <c r="C19" s="118"/>
      <c r="D19" s="118"/>
      <c r="E19" s="8" t="s">
        <v>5</v>
      </c>
      <c r="F19" s="118"/>
      <c r="G19" s="118"/>
      <c r="H19" s="118"/>
      <c r="I19" s="118"/>
    </row>
    <row r="20" spans="1:9" ht="16.5" thickBot="1">
      <c r="A20" s="116"/>
      <c r="B20" s="119"/>
      <c r="C20" s="119"/>
      <c r="D20" s="119"/>
      <c r="E20" s="9" t="s">
        <v>6</v>
      </c>
      <c r="F20" s="119"/>
      <c r="G20" s="119"/>
      <c r="H20" s="119"/>
      <c r="I20" s="119"/>
    </row>
    <row r="21" spans="1:9" ht="15.75" thickBot="1">
      <c r="A21" s="21" t="s">
        <v>11</v>
      </c>
      <c r="B21" s="123" t="s">
        <v>66</v>
      </c>
      <c r="C21" s="123"/>
      <c r="D21" s="123"/>
      <c r="E21" s="123"/>
      <c r="F21" s="22"/>
      <c r="G21" s="22"/>
      <c r="H21" s="22"/>
      <c r="I21" s="23"/>
    </row>
    <row r="22" spans="1:16" ht="27.75" customHeight="1">
      <c r="A22" s="24">
        <v>1</v>
      </c>
      <c r="B22" s="25" t="s">
        <v>61</v>
      </c>
      <c r="C22" s="127" t="s">
        <v>12</v>
      </c>
      <c r="D22" s="26">
        <v>0.12</v>
      </c>
      <c r="E22" s="27">
        <f>344418.32/1000</f>
        <v>344.41832</v>
      </c>
      <c r="F22" s="28" t="s">
        <v>61</v>
      </c>
      <c r="G22" s="29"/>
      <c r="H22" s="30"/>
      <c r="I22" s="31"/>
      <c r="J22" s="134"/>
      <c r="K22" s="135"/>
      <c r="L22" s="135"/>
      <c r="M22" s="135"/>
      <c r="N22" s="135"/>
      <c r="O22" s="135"/>
      <c r="P22" s="135"/>
    </row>
    <row r="23" spans="1:20" ht="24" customHeight="1">
      <c r="A23" s="32">
        <v>2</v>
      </c>
      <c r="B23" s="33" t="s">
        <v>47</v>
      </c>
      <c r="C23" s="128"/>
      <c r="D23" s="26">
        <f>0.301+0.184</f>
        <v>0.485</v>
      </c>
      <c r="E23" s="34">
        <f>(575883.02+199076.85)/1000</f>
        <v>774.95987</v>
      </c>
      <c r="F23" s="36"/>
      <c r="G23" s="35" t="s">
        <v>47</v>
      </c>
      <c r="H23" s="36"/>
      <c r="I23" s="38"/>
      <c r="M23" s="11"/>
      <c r="N23" s="11"/>
      <c r="O23" s="11"/>
      <c r="P23" s="11"/>
      <c r="Q23" s="11"/>
      <c r="R23" s="11"/>
      <c r="S23" s="11"/>
      <c r="T23" s="11"/>
    </row>
    <row r="24" spans="1:20" ht="24" customHeight="1">
      <c r="A24" s="32">
        <v>3</v>
      </c>
      <c r="B24" s="33" t="s">
        <v>58</v>
      </c>
      <c r="C24" s="128"/>
      <c r="D24" s="26">
        <v>0.09</v>
      </c>
      <c r="E24" s="34">
        <f>272211.23/1000</f>
        <v>272.21123</v>
      </c>
      <c r="F24" s="35" t="s">
        <v>51</v>
      </c>
      <c r="G24" s="36"/>
      <c r="H24" s="37"/>
      <c r="I24" s="38"/>
      <c r="M24" s="11"/>
      <c r="N24" s="11"/>
      <c r="O24" s="11"/>
      <c r="P24" s="11"/>
      <c r="Q24" s="11"/>
      <c r="R24" s="11"/>
      <c r="S24" s="11"/>
      <c r="T24" s="11"/>
    </row>
    <row r="25" spans="1:16" ht="28.5" customHeight="1">
      <c r="A25" s="32">
        <v>4</v>
      </c>
      <c r="B25" s="39" t="s">
        <v>59</v>
      </c>
      <c r="C25" s="128"/>
      <c r="D25" s="26">
        <v>0.11</v>
      </c>
      <c r="E25" s="34">
        <f>394645.43/1000</f>
        <v>394.64543</v>
      </c>
      <c r="F25" s="35" t="s">
        <v>52</v>
      </c>
      <c r="G25" s="36"/>
      <c r="H25" s="37"/>
      <c r="I25" s="38"/>
      <c r="J25" s="134"/>
      <c r="K25" s="135"/>
      <c r="L25" s="135"/>
      <c r="M25" s="135"/>
      <c r="N25" s="135"/>
      <c r="O25" s="135"/>
      <c r="P25" s="135"/>
    </row>
    <row r="26" spans="1:16" ht="25.5" customHeight="1">
      <c r="A26" s="40">
        <v>5</v>
      </c>
      <c r="B26" s="41" t="s">
        <v>60</v>
      </c>
      <c r="C26" s="128"/>
      <c r="D26" s="42">
        <v>0.196</v>
      </c>
      <c r="E26" s="43">
        <v>484.47</v>
      </c>
      <c r="F26" s="45" t="s">
        <v>80</v>
      </c>
      <c r="G26" s="44"/>
      <c r="H26" s="46"/>
      <c r="I26" s="47"/>
      <c r="J26" s="17"/>
      <c r="K26" s="16"/>
      <c r="L26" s="16"/>
      <c r="M26" s="16"/>
      <c r="N26" s="16"/>
      <c r="O26" s="16"/>
      <c r="P26" s="16"/>
    </row>
    <row r="27" spans="1:16" ht="25.5" customHeight="1">
      <c r="A27" s="40">
        <v>6</v>
      </c>
      <c r="B27" s="41" t="s">
        <v>53</v>
      </c>
      <c r="C27" s="128"/>
      <c r="D27" s="42">
        <v>0.353</v>
      </c>
      <c r="E27" s="43">
        <v>1033.25</v>
      </c>
      <c r="F27" s="44"/>
      <c r="G27" s="45" t="s">
        <v>53</v>
      </c>
      <c r="H27" s="46"/>
      <c r="I27" s="47"/>
      <c r="J27" s="17"/>
      <c r="K27" s="16"/>
      <c r="L27" s="16"/>
      <c r="M27" s="16"/>
      <c r="N27" s="16"/>
      <c r="O27" s="16"/>
      <c r="P27" s="16"/>
    </row>
    <row r="28" spans="1:16" ht="25.5" customHeight="1">
      <c r="A28" s="40">
        <v>7</v>
      </c>
      <c r="B28" s="41" t="s">
        <v>63</v>
      </c>
      <c r="C28" s="128"/>
      <c r="D28" s="42">
        <v>0.38</v>
      </c>
      <c r="E28" s="43">
        <v>966.84</v>
      </c>
      <c r="F28" s="44"/>
      <c r="G28" s="45" t="s">
        <v>63</v>
      </c>
      <c r="H28" s="46"/>
      <c r="I28" s="47"/>
      <c r="J28" s="17"/>
      <c r="K28" s="16"/>
      <c r="L28" s="16"/>
      <c r="M28" s="16"/>
      <c r="N28" s="16"/>
      <c r="O28" s="16"/>
      <c r="P28" s="16"/>
    </row>
    <row r="29" spans="1:16" ht="25.5" customHeight="1">
      <c r="A29" s="40">
        <v>8</v>
      </c>
      <c r="B29" s="41" t="s">
        <v>64</v>
      </c>
      <c r="C29" s="129"/>
      <c r="D29" s="42">
        <v>0.28</v>
      </c>
      <c r="E29" s="43">
        <v>1363.22</v>
      </c>
      <c r="F29" s="44"/>
      <c r="G29" s="45" t="s">
        <v>64</v>
      </c>
      <c r="H29" s="46"/>
      <c r="I29" s="47"/>
      <c r="J29" s="17"/>
      <c r="K29" s="16"/>
      <c r="L29" s="16"/>
      <c r="M29" s="16"/>
      <c r="N29" s="16"/>
      <c r="O29" s="16"/>
      <c r="P29" s="16"/>
    </row>
    <row r="30" spans="1:9" ht="15.75" thickBot="1">
      <c r="A30" s="48"/>
      <c r="B30" s="49" t="s">
        <v>13</v>
      </c>
      <c r="C30" s="50" t="s">
        <v>12</v>
      </c>
      <c r="D30" s="51">
        <f>SUM(D22:D29)</f>
        <v>2.0140000000000002</v>
      </c>
      <c r="E30" s="52">
        <f>SUM(E22:E29)</f>
        <v>5634.0148500000005</v>
      </c>
      <c r="F30" s="53"/>
      <c r="G30" s="53"/>
      <c r="H30" s="53"/>
      <c r="I30" s="47"/>
    </row>
    <row r="31" spans="1:9" ht="15.75" thickBot="1">
      <c r="A31" s="21" t="s">
        <v>14</v>
      </c>
      <c r="B31" s="122" t="s">
        <v>67</v>
      </c>
      <c r="C31" s="123"/>
      <c r="D31" s="123"/>
      <c r="E31" s="123"/>
      <c r="F31" s="22"/>
      <c r="G31" s="22"/>
      <c r="H31" s="22"/>
      <c r="I31" s="23"/>
    </row>
    <row r="32" spans="1:9" ht="30">
      <c r="A32" s="54">
        <v>1</v>
      </c>
      <c r="B32" s="55" t="s">
        <v>62</v>
      </c>
      <c r="C32" s="56" t="s">
        <v>12</v>
      </c>
      <c r="D32" s="56">
        <v>0.2</v>
      </c>
      <c r="E32" s="27">
        <f>525908.88/1000</f>
        <v>525.90888</v>
      </c>
      <c r="F32" s="57"/>
      <c r="G32" s="58" t="s">
        <v>48</v>
      </c>
      <c r="H32" s="57"/>
      <c r="I32" s="31"/>
    </row>
    <row r="33" spans="1:9" ht="15.75" thickBot="1">
      <c r="A33" s="48"/>
      <c r="B33" s="59" t="s">
        <v>15</v>
      </c>
      <c r="C33" s="60" t="s">
        <v>12</v>
      </c>
      <c r="D33" s="60">
        <f>D32</f>
        <v>0.2</v>
      </c>
      <c r="E33" s="61">
        <f>E32</f>
        <v>525.90888</v>
      </c>
      <c r="F33" s="53"/>
      <c r="G33" s="53"/>
      <c r="H33" s="53"/>
      <c r="I33" s="47"/>
    </row>
    <row r="34" spans="1:9" ht="15.75" thickBot="1">
      <c r="A34" s="21" t="s">
        <v>16</v>
      </c>
      <c r="B34" s="122" t="s">
        <v>68</v>
      </c>
      <c r="C34" s="123"/>
      <c r="D34" s="123"/>
      <c r="E34" s="123"/>
      <c r="F34" s="22"/>
      <c r="G34" s="22"/>
      <c r="H34" s="22"/>
      <c r="I34" s="23"/>
    </row>
    <row r="35" spans="1:9" ht="51">
      <c r="A35" s="62">
        <v>1</v>
      </c>
      <c r="B35" s="63" t="s">
        <v>56</v>
      </c>
      <c r="C35" s="64" t="s">
        <v>21</v>
      </c>
      <c r="D35" s="65">
        <v>15</v>
      </c>
      <c r="E35" s="66">
        <f>15*75.58</f>
        <v>1133.7</v>
      </c>
      <c r="F35" s="131" t="s">
        <v>22</v>
      </c>
      <c r="G35" s="132"/>
      <c r="H35" s="132"/>
      <c r="I35" s="133"/>
    </row>
    <row r="36" spans="1:9" ht="51">
      <c r="A36" s="32">
        <v>2</v>
      </c>
      <c r="B36" s="63" t="s">
        <v>54</v>
      </c>
      <c r="C36" s="67" t="s">
        <v>21</v>
      </c>
      <c r="D36" s="68">
        <v>10</v>
      </c>
      <c r="E36" s="69">
        <f>D36*668.25</f>
        <v>6682.5</v>
      </c>
      <c r="F36" s="70"/>
      <c r="G36" s="71">
        <v>5</v>
      </c>
      <c r="H36" s="71">
        <v>5</v>
      </c>
      <c r="I36" s="38"/>
    </row>
    <row r="37" spans="1:9" ht="63.75">
      <c r="A37" s="32">
        <v>3</v>
      </c>
      <c r="B37" s="63" t="s">
        <v>55</v>
      </c>
      <c r="C37" s="67" t="s">
        <v>21</v>
      </c>
      <c r="D37" s="68">
        <v>10</v>
      </c>
      <c r="E37" s="72">
        <f>D37*286954.62/1000</f>
        <v>2869.5462</v>
      </c>
      <c r="F37" s="70"/>
      <c r="G37" s="71">
        <v>5</v>
      </c>
      <c r="H37" s="71">
        <v>5</v>
      </c>
      <c r="I37" s="38"/>
    </row>
    <row r="38" spans="1:9" ht="15.75" thickBot="1">
      <c r="A38" s="73"/>
      <c r="B38" s="74" t="s">
        <v>72</v>
      </c>
      <c r="C38" s="75" t="s">
        <v>21</v>
      </c>
      <c r="D38" s="75"/>
      <c r="E38" s="76">
        <f>SUM(E35:E37)</f>
        <v>10685.7462</v>
      </c>
      <c r="F38" s="77"/>
      <c r="G38" s="77"/>
      <c r="H38" s="77"/>
      <c r="I38" s="78"/>
    </row>
    <row r="39" spans="1:9" ht="15.75" thickBot="1">
      <c r="A39" s="21" t="s">
        <v>17</v>
      </c>
      <c r="B39" s="122" t="s">
        <v>69</v>
      </c>
      <c r="C39" s="122"/>
      <c r="D39" s="122"/>
      <c r="E39" s="122"/>
      <c r="F39" s="122"/>
      <c r="G39" s="122"/>
      <c r="H39" s="122"/>
      <c r="I39" s="124"/>
    </row>
    <row r="40" spans="1:9" ht="75">
      <c r="A40" s="24">
        <v>1</v>
      </c>
      <c r="B40" s="79" t="s">
        <v>23</v>
      </c>
      <c r="C40" s="80" t="s">
        <v>21</v>
      </c>
      <c r="D40" s="80">
        <v>1</v>
      </c>
      <c r="E40" s="19">
        <v>1882.879</v>
      </c>
      <c r="F40" s="138" t="s">
        <v>22</v>
      </c>
      <c r="G40" s="139"/>
      <c r="H40" s="139"/>
      <c r="I40" s="140"/>
    </row>
    <row r="41" spans="1:9" ht="15.75" thickBot="1">
      <c r="A41" s="81"/>
      <c r="B41" s="108" t="s">
        <v>73</v>
      </c>
      <c r="C41" s="106" t="s">
        <v>21</v>
      </c>
      <c r="D41" s="107">
        <v>1</v>
      </c>
      <c r="E41" s="105">
        <f>E40</f>
        <v>1882.879</v>
      </c>
      <c r="F41" s="53"/>
      <c r="G41" s="53"/>
      <c r="H41" s="53"/>
      <c r="I41" s="47"/>
    </row>
    <row r="42" spans="1:9" ht="15.75" thickBot="1">
      <c r="A42" s="82" t="s">
        <v>18</v>
      </c>
      <c r="B42" s="83" t="s">
        <v>41</v>
      </c>
      <c r="C42" s="103" t="s">
        <v>21</v>
      </c>
      <c r="D42" s="103">
        <v>7</v>
      </c>
      <c r="E42" s="103">
        <v>1187.71</v>
      </c>
      <c r="F42" s="84">
        <v>3</v>
      </c>
      <c r="G42" s="84">
        <v>2</v>
      </c>
      <c r="H42" s="84">
        <v>1</v>
      </c>
      <c r="I42" s="85">
        <v>1</v>
      </c>
    </row>
    <row r="43" spans="1:9" ht="15.75" thickBot="1">
      <c r="A43" s="21" t="s">
        <v>19</v>
      </c>
      <c r="B43" s="122" t="s">
        <v>70</v>
      </c>
      <c r="C43" s="123"/>
      <c r="D43" s="123"/>
      <c r="E43" s="123"/>
      <c r="F43" s="22"/>
      <c r="G43" s="22"/>
      <c r="H43" s="22"/>
      <c r="I43" s="23"/>
    </row>
    <row r="44" spans="1:9" ht="45">
      <c r="A44" s="86">
        <v>1</v>
      </c>
      <c r="B44" s="87" t="s">
        <v>24</v>
      </c>
      <c r="C44" s="88" t="s">
        <v>12</v>
      </c>
      <c r="D44" s="88">
        <v>0.48</v>
      </c>
      <c r="E44" s="89">
        <f>(521379.46/100*480)/1000</f>
        <v>2502.6214080000004</v>
      </c>
      <c r="F44" s="138" t="s">
        <v>22</v>
      </c>
      <c r="G44" s="139"/>
      <c r="H44" s="139"/>
      <c r="I44" s="140"/>
    </row>
    <row r="45" spans="1:9" ht="45">
      <c r="A45" s="32">
        <v>2</v>
      </c>
      <c r="B45" s="90" t="s">
        <v>25</v>
      </c>
      <c r="C45" s="68" t="s">
        <v>12</v>
      </c>
      <c r="D45" s="68">
        <v>0.2</v>
      </c>
      <c r="E45" s="72">
        <f>(642489.73/100*200)/1000</f>
        <v>1284.97946</v>
      </c>
      <c r="F45" s="125" t="s">
        <v>22</v>
      </c>
      <c r="G45" s="125"/>
      <c r="H45" s="125"/>
      <c r="I45" s="126"/>
    </row>
    <row r="46" spans="1:9" ht="15.75" thickBot="1">
      <c r="A46" s="73"/>
      <c r="B46" s="74" t="s">
        <v>74</v>
      </c>
      <c r="C46" s="75" t="s">
        <v>21</v>
      </c>
      <c r="D46" s="75">
        <f>D44+D45</f>
        <v>0.6799999999999999</v>
      </c>
      <c r="E46" s="76">
        <f>E44+E45</f>
        <v>3787.6008680000004</v>
      </c>
      <c r="F46" s="77"/>
      <c r="G46" s="77"/>
      <c r="H46" s="77"/>
      <c r="I46" s="78"/>
    </row>
    <row r="47" spans="1:9" ht="15.75" thickBot="1">
      <c r="A47" s="91" t="s">
        <v>20</v>
      </c>
      <c r="B47" s="136" t="s">
        <v>71</v>
      </c>
      <c r="C47" s="137"/>
      <c r="D47" s="137"/>
      <c r="E47" s="137"/>
      <c r="F47" s="92"/>
      <c r="G47" s="92"/>
      <c r="H47" s="92"/>
      <c r="I47" s="93"/>
    </row>
    <row r="48" spans="1:9" ht="45">
      <c r="A48" s="86">
        <v>1</v>
      </c>
      <c r="B48" s="87" t="s">
        <v>26</v>
      </c>
      <c r="C48" s="88" t="s">
        <v>12</v>
      </c>
      <c r="D48" s="88">
        <v>0.15</v>
      </c>
      <c r="E48" s="89">
        <f>(247276.56/100*150)/1000</f>
        <v>370.91484</v>
      </c>
      <c r="F48" s="141" t="s">
        <v>22</v>
      </c>
      <c r="G48" s="141"/>
      <c r="H48" s="141"/>
      <c r="I48" s="142"/>
    </row>
    <row r="49" spans="1:9" ht="45">
      <c r="A49" s="32">
        <v>2</v>
      </c>
      <c r="B49" s="94" t="s">
        <v>27</v>
      </c>
      <c r="C49" s="68" t="s">
        <v>12</v>
      </c>
      <c r="D49" s="68">
        <v>0.3</v>
      </c>
      <c r="E49" s="72">
        <f>(274983.96/100*300)/1000</f>
        <v>824.9518800000001</v>
      </c>
      <c r="F49" s="125" t="s">
        <v>22</v>
      </c>
      <c r="G49" s="125"/>
      <c r="H49" s="125"/>
      <c r="I49" s="126"/>
    </row>
    <row r="50" spans="1:9" ht="45">
      <c r="A50" s="32">
        <v>3</v>
      </c>
      <c r="B50" s="94" t="s">
        <v>28</v>
      </c>
      <c r="C50" s="68" t="s">
        <v>12</v>
      </c>
      <c r="D50" s="68">
        <v>0.07</v>
      </c>
      <c r="E50" s="72">
        <f>(298276.36/100*70)/1000</f>
        <v>208.793452</v>
      </c>
      <c r="F50" s="125" t="s">
        <v>22</v>
      </c>
      <c r="G50" s="125"/>
      <c r="H50" s="125"/>
      <c r="I50" s="126"/>
    </row>
    <row r="51" spans="1:9" ht="45">
      <c r="A51" s="32">
        <v>4</v>
      </c>
      <c r="B51" s="94" t="s">
        <v>29</v>
      </c>
      <c r="C51" s="68" t="s">
        <v>12</v>
      </c>
      <c r="D51" s="68">
        <v>0.04</v>
      </c>
      <c r="E51" s="72">
        <f>(317401.48/100*40)/1000</f>
        <v>126.960592</v>
      </c>
      <c r="F51" s="125" t="s">
        <v>22</v>
      </c>
      <c r="G51" s="125"/>
      <c r="H51" s="125"/>
      <c r="I51" s="126"/>
    </row>
    <row r="52" spans="1:9" ht="15.75" thickBot="1">
      <c r="A52" s="73"/>
      <c r="B52" s="74" t="s">
        <v>75</v>
      </c>
      <c r="C52" s="75" t="s">
        <v>12</v>
      </c>
      <c r="D52" s="95">
        <f>SUM(D48:D51)</f>
        <v>0.56</v>
      </c>
      <c r="E52" s="76">
        <f>E48+E49+E50+E51</f>
        <v>1531.6207639999998</v>
      </c>
      <c r="F52" s="74"/>
      <c r="G52" s="74"/>
      <c r="H52" s="74"/>
      <c r="I52" s="96"/>
    </row>
    <row r="53" spans="1:11" ht="44.25" thickBot="1">
      <c r="A53" s="97"/>
      <c r="B53" s="10" t="s">
        <v>46</v>
      </c>
      <c r="C53" s="98"/>
      <c r="D53" s="98"/>
      <c r="E53" s="99">
        <f>E30+E33+E38+E41+E42+E46+E52</f>
        <v>25235.480562</v>
      </c>
      <c r="F53" s="98"/>
      <c r="G53" s="98"/>
      <c r="H53" s="98"/>
      <c r="I53" s="100"/>
      <c r="K53" s="3"/>
    </row>
    <row r="54" spans="1:9" ht="15">
      <c r="A54" s="20"/>
      <c r="B54" s="20"/>
      <c r="C54" s="20"/>
      <c r="D54" s="20"/>
      <c r="E54" s="20"/>
      <c r="F54" s="20"/>
      <c r="G54" s="20"/>
      <c r="H54" s="20"/>
      <c r="I54" s="20"/>
    </row>
    <row r="55" spans="1:9" ht="15">
      <c r="A55" s="20"/>
      <c r="B55" s="5" t="s">
        <v>33</v>
      </c>
      <c r="C55" s="20"/>
      <c r="D55" s="20"/>
      <c r="E55" s="104"/>
      <c r="F55" s="20"/>
      <c r="G55" s="20"/>
      <c r="H55" s="20"/>
      <c r="I55" s="20"/>
    </row>
    <row r="56" spans="1:9" ht="15">
      <c r="A56" s="20"/>
      <c r="B56" s="5" t="s">
        <v>34</v>
      </c>
      <c r="C56" s="20"/>
      <c r="D56" s="20"/>
      <c r="E56" s="5" t="s">
        <v>35</v>
      </c>
      <c r="F56" s="20"/>
      <c r="G56" s="130" t="s">
        <v>36</v>
      </c>
      <c r="H56" s="130"/>
      <c r="I56" s="130"/>
    </row>
    <row r="57" spans="1:9" ht="15">
      <c r="A57" s="20"/>
      <c r="B57" s="6" t="s">
        <v>37</v>
      </c>
      <c r="C57" s="20"/>
      <c r="D57" s="20"/>
      <c r="E57" s="20"/>
      <c r="F57" s="20"/>
      <c r="G57" s="20"/>
      <c r="H57" s="20"/>
      <c r="I57" s="20"/>
    </row>
    <row r="58" spans="1:9" ht="15">
      <c r="A58" s="20"/>
      <c r="B58" s="6" t="s">
        <v>42</v>
      </c>
      <c r="C58" s="20"/>
      <c r="D58" s="20"/>
      <c r="E58" s="20"/>
      <c r="F58" s="20"/>
      <c r="G58" s="20"/>
      <c r="H58" s="20"/>
      <c r="I58" s="20"/>
    </row>
    <row r="59" spans="1:9" ht="15">
      <c r="A59" s="20"/>
      <c r="B59" s="6" t="s">
        <v>43</v>
      </c>
      <c r="C59" s="20"/>
      <c r="D59" s="20"/>
      <c r="E59" s="20"/>
      <c r="F59" s="20"/>
      <c r="G59" s="15"/>
      <c r="H59" s="12" t="s">
        <v>44</v>
      </c>
      <c r="I59" s="15"/>
    </row>
    <row r="60" spans="1:9" ht="15">
      <c r="A60" s="20"/>
      <c r="B60" s="6"/>
      <c r="C60" s="20"/>
      <c r="D60" s="20"/>
      <c r="E60" s="20"/>
      <c r="F60" s="20"/>
      <c r="G60" s="20"/>
      <c r="H60" s="20"/>
      <c r="I60" s="20"/>
    </row>
    <row r="61" spans="1:9" ht="30" customHeight="1">
      <c r="A61" s="20"/>
      <c r="B61" s="109" t="s">
        <v>76</v>
      </c>
      <c r="C61" s="20"/>
      <c r="D61" s="20"/>
      <c r="E61" s="20"/>
      <c r="F61" s="20"/>
      <c r="G61" s="20"/>
      <c r="H61" s="110" t="s">
        <v>77</v>
      </c>
      <c r="I61" s="20"/>
    </row>
    <row r="62" spans="1:9" ht="15">
      <c r="A62" s="20"/>
      <c r="B62" s="6"/>
      <c r="C62" s="20"/>
      <c r="D62" s="20"/>
      <c r="E62" s="20"/>
      <c r="F62" s="20"/>
      <c r="G62" s="20"/>
      <c r="H62" s="20"/>
      <c r="I62" s="20"/>
    </row>
    <row r="63" spans="1:9" ht="15">
      <c r="A63" s="20"/>
      <c r="B63" s="6" t="s">
        <v>38</v>
      </c>
      <c r="C63" s="20"/>
      <c r="D63" s="20"/>
      <c r="E63" s="20"/>
      <c r="F63" s="20"/>
      <c r="G63" s="20"/>
      <c r="H63" s="20"/>
      <c r="I63" s="20"/>
    </row>
    <row r="64" spans="1:11" ht="15.75">
      <c r="A64" s="20"/>
      <c r="B64" s="6" t="s">
        <v>39</v>
      </c>
      <c r="C64" s="20"/>
      <c r="D64" s="20"/>
      <c r="E64" s="20"/>
      <c r="F64" s="20"/>
      <c r="G64" s="130" t="s">
        <v>79</v>
      </c>
      <c r="H64" s="130"/>
      <c r="I64" s="130"/>
      <c r="K64" s="2"/>
    </row>
    <row r="65" spans="1:9" ht="15">
      <c r="A65" s="20"/>
      <c r="B65" s="6"/>
      <c r="C65" s="20"/>
      <c r="D65" s="20"/>
      <c r="E65" s="20"/>
      <c r="F65" s="20"/>
      <c r="G65" s="20"/>
      <c r="H65" s="20"/>
      <c r="I65" s="20"/>
    </row>
    <row r="66" spans="1:10" ht="15.75">
      <c r="A66" s="20"/>
      <c r="B66" s="6" t="s">
        <v>40</v>
      </c>
      <c r="C66" s="20"/>
      <c r="D66" s="20"/>
      <c r="E66" s="20"/>
      <c r="F66" s="20"/>
      <c r="G66" s="120" t="s">
        <v>78</v>
      </c>
      <c r="H66" s="121"/>
      <c r="I66" s="121"/>
      <c r="J66" s="2"/>
    </row>
    <row r="67" spans="1:10" ht="15.75">
      <c r="A67" s="20"/>
      <c r="B67" s="6"/>
      <c r="C67" s="20"/>
      <c r="D67" s="20"/>
      <c r="E67" s="20"/>
      <c r="F67" s="20"/>
      <c r="G67" s="12"/>
      <c r="H67" s="101"/>
      <c r="I67" s="101"/>
      <c r="J67" s="2"/>
    </row>
    <row r="68" spans="1:10" ht="15.75">
      <c r="A68" s="20"/>
      <c r="B68" s="102" t="s">
        <v>49</v>
      </c>
      <c r="C68" s="102"/>
      <c r="D68" s="102"/>
      <c r="E68" s="102"/>
      <c r="F68" s="102"/>
      <c r="G68" s="102"/>
      <c r="H68" s="102" t="s">
        <v>50</v>
      </c>
      <c r="I68" s="101"/>
      <c r="J68" s="2"/>
    </row>
    <row r="69" spans="1:9" ht="15.75">
      <c r="A69" s="20"/>
      <c r="B69" s="2"/>
      <c r="C69" s="20"/>
      <c r="D69" s="20"/>
      <c r="E69" s="20"/>
      <c r="F69" s="20"/>
      <c r="G69" s="20"/>
      <c r="H69" s="20"/>
      <c r="I69" s="20"/>
    </row>
    <row r="76" ht="18.75">
      <c r="F76" s="18"/>
    </row>
  </sheetData>
  <sheetProtection/>
  <mergeCells count="35">
    <mergeCell ref="F49:I49"/>
    <mergeCell ref="B47:E47"/>
    <mergeCell ref="F44:I44"/>
    <mergeCell ref="B31:E31"/>
    <mergeCell ref="F48:I48"/>
    <mergeCell ref="F40:I40"/>
    <mergeCell ref="H18:H20"/>
    <mergeCell ref="I18:I20"/>
    <mergeCell ref="J22:P22"/>
    <mergeCell ref="J25:P25"/>
    <mergeCell ref="F45:I45"/>
    <mergeCell ref="B21:E21"/>
    <mergeCell ref="G66:I66"/>
    <mergeCell ref="B34:E34"/>
    <mergeCell ref="B39:I39"/>
    <mergeCell ref="B43:E43"/>
    <mergeCell ref="F51:I51"/>
    <mergeCell ref="C22:C29"/>
    <mergeCell ref="G64:I64"/>
    <mergeCell ref="G56:I56"/>
    <mergeCell ref="F35:I35"/>
    <mergeCell ref="F50:I50"/>
    <mergeCell ref="A18:A20"/>
    <mergeCell ref="B18:B20"/>
    <mergeCell ref="C18:C20"/>
    <mergeCell ref="D18:D20"/>
    <mergeCell ref="F18:F20"/>
    <mergeCell ref="G18:G20"/>
    <mergeCell ref="B14:H14"/>
    <mergeCell ref="B15:H15"/>
    <mergeCell ref="H3:I3"/>
    <mergeCell ref="H4:I4"/>
    <mergeCell ref="H5:I5"/>
    <mergeCell ref="G8:I8"/>
    <mergeCell ref="G6:I6"/>
  </mergeCells>
  <printOptions/>
  <pageMargins left="0.9055118110236221" right="0.31496062992125984" top="0.19" bottom="0.15748031496062992" header="0" footer="0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2015-01-27T03:41:39Z</dcterms:modified>
  <cp:category/>
  <cp:version/>
  <cp:contentType/>
  <cp:contentStatus/>
</cp:coreProperties>
</file>